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ders" sheetId="1" state="visible" r:id="rId1"/>
    <sheet xmlns:r="http://schemas.openxmlformats.org/officeDocument/2006/relationships" name="Products" sheetId="2" state="visible" r:id="rId2"/>
    <sheet xmlns:r="http://schemas.openxmlformats.org/officeDocument/2006/relationships" name="Analysis" sheetId="3" state="visible" r:id="rId3"/>
    <sheet xmlns:r="http://schemas.openxmlformats.org/officeDocument/2006/relationships" name="Dashbaord" sheetId="4" state="visible" r:id="rId4"/>
  </sheets>
  <definedNames>
    <definedName name="Revenue">'Orders'!$H$2:$H$86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color rgb="0018453B"/>
      <sz val="12"/>
    </font>
    <font>
      <b val="1"/>
    </font>
  </fonts>
  <fills count="4">
    <fill>
      <patternFill/>
    </fill>
    <fill>
      <patternFill patternType="gray125"/>
    </fill>
    <fill>
      <patternFill patternType="solid">
        <fgColor rgb="0018453B"/>
      </patternFill>
    </fill>
    <fill>
      <patternFill patternType="solid">
        <fgColor rgb="00FFF4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4" fontId="0" fillId="0" borderId="0" pivotButton="0" quotePrefix="0" xfId="0"/>
    <xf numFmtId="0" fontId="0" fillId="3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C9EBD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Orders overview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'Orders'!J1</f>
            </strRef>
          </tx>
          <spPr>
            <a:ln xmlns:a="http://schemas.openxmlformats.org/drawingml/2006/main">
              <a:prstDash val="solid"/>
            </a:ln>
          </spPr>
          <val>
            <numRef>
              <f>'Orders'!$J$2:$J$30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2" customWidth="1" min="3" max="3"/>
    <col width="12" customWidth="1" min="4" max="4"/>
    <col width="15" customWidth="1" min="5" max="5"/>
    <col width="12" customWidth="1" min="6" max="6"/>
    <col width="13" customWidth="1" min="7" max="7"/>
  </cols>
  <sheetData>
    <row r="1">
      <c r="A1" s="1" t="inlineStr">
        <is>
          <t>OrderID</t>
        </is>
      </c>
      <c r="B1" s="1" t="inlineStr">
        <is>
          <t>OrderDate</t>
        </is>
      </c>
      <c r="C1" s="1" t="inlineStr">
        <is>
          <t>Region</t>
        </is>
      </c>
      <c r="D1" s="1" t="inlineStr">
        <is>
          <t>Rep</t>
        </is>
      </c>
      <c r="E1" s="1" t="inlineStr">
        <is>
          <t>ProductCode</t>
        </is>
      </c>
      <c r="F1" s="1" t="inlineStr">
        <is>
          <t>Units</t>
        </is>
      </c>
      <c r="G1" s="1" t="inlineStr">
        <is>
          <t>UnitPrice</t>
        </is>
      </c>
    </row>
    <row r="2">
      <c r="A2" t="n">
        <v>1001</v>
      </c>
      <c r="B2" s="2" t="n">
        <v>45985</v>
      </c>
      <c r="C2" t="inlineStr">
        <is>
          <t>North</t>
        </is>
      </c>
      <c r="D2" t="inlineStr">
        <is>
          <t>Avery Ishikawa</t>
        </is>
      </c>
      <c r="E2" t="inlineStr">
        <is>
          <t>CON-02</t>
        </is>
      </c>
      <c r="F2" t="n">
        <v>58</v>
      </c>
      <c r="G2" s="3" t="n">
        <v>16.15</v>
      </c>
      <c r="I2" s="4">
        <f>IFERROR(VLOOKUP(E2,Products!$A$2:$D$6,2,FALSE),"Unknown")</f>
        <v/>
      </c>
      <c r="J2" s="4">
        <f>IF(XLOOKUP(E2,Products!$A$2:$A$6,Products!$D$2:$D$6,"N/A")="N/A","No Cost Data",(G2-XLOOKUP(E2,Products!$A$2:$A$6,Products!$D$2:$D$6,"N/A"))/G2)</f>
        <v/>
      </c>
    </row>
    <row r="3">
      <c r="A3" t="n">
        <v>1002</v>
      </c>
      <c r="B3" s="2" t="n">
        <v>45710</v>
      </c>
      <c r="C3" t="inlineStr">
        <is>
          <t>North</t>
        </is>
      </c>
      <c r="D3" t="inlineStr">
        <is>
          <t>Soren Nakamura</t>
        </is>
      </c>
      <c r="E3" t="inlineStr">
        <is>
          <t>BEV-01</t>
        </is>
      </c>
      <c r="F3" t="n">
        <v>8</v>
      </c>
      <c r="G3" s="3" t="n">
        <v>12.24</v>
      </c>
    </row>
    <row r="4">
      <c r="A4" t="n">
        <v>1003</v>
      </c>
      <c r="B4" s="2" t="n">
        <v>45777</v>
      </c>
      <c r="C4" t="inlineStr">
        <is>
          <t>North</t>
        </is>
      </c>
      <c r="D4" t="inlineStr">
        <is>
          <t>Rosa Gallo</t>
        </is>
      </c>
      <c r="E4" t="inlineStr">
        <is>
          <t>SEA-05</t>
        </is>
      </c>
      <c r="F4" t="n">
        <v>108</v>
      </c>
      <c r="G4" s="3" t="n">
        <v>23.04</v>
      </c>
    </row>
    <row r="5">
      <c r="A5" t="n">
        <v>1004</v>
      </c>
      <c r="B5" s="2" t="n">
        <v>45959</v>
      </c>
      <c r="C5" t="inlineStr">
        <is>
          <t>East</t>
        </is>
      </c>
      <c r="D5" t="inlineStr">
        <is>
          <t>Avery Fontaine</t>
        </is>
      </c>
      <c r="E5" t="inlineStr">
        <is>
          <t>PRO-04</t>
        </is>
      </c>
      <c r="F5" t="n">
        <v>88</v>
      </c>
      <c r="G5" s="3" t="n">
        <v>27.94</v>
      </c>
    </row>
    <row r="6">
      <c r="A6" t="n">
        <v>1005</v>
      </c>
      <c r="B6" s="2" t="n">
        <v>45768</v>
      </c>
      <c r="C6" t="inlineStr">
        <is>
          <t>East</t>
        </is>
      </c>
      <c r="D6" t="inlineStr">
        <is>
          <t>Dario Castillo</t>
        </is>
      </c>
      <c r="E6" t="inlineStr">
        <is>
          <t>PRO-04</t>
        </is>
      </c>
      <c r="F6" t="n">
        <v>25</v>
      </c>
      <c r="G6" s="3" t="n">
        <v>34.85</v>
      </c>
    </row>
    <row r="7">
      <c r="A7" t="n">
        <v>1006</v>
      </c>
      <c r="B7" s="2" t="n">
        <v>45834</v>
      </c>
      <c r="C7" t="inlineStr">
        <is>
          <t>East</t>
        </is>
      </c>
      <c r="D7" t="inlineStr">
        <is>
          <t>Bianca Okafor</t>
        </is>
      </c>
      <c r="E7" t="inlineStr">
        <is>
          <t>SEA-05</t>
        </is>
      </c>
      <c r="F7" t="n">
        <v>32</v>
      </c>
      <c r="G7" s="3" t="n">
        <v>87.20999999999999</v>
      </c>
    </row>
    <row r="8">
      <c r="A8" t="n">
        <v>1007</v>
      </c>
      <c r="B8" s="2" t="n">
        <v>45851</v>
      </c>
      <c r="C8" t="inlineStr">
        <is>
          <t>North</t>
        </is>
      </c>
      <c r="D8" t="inlineStr">
        <is>
          <t>Rosa Jensen</t>
        </is>
      </c>
      <c r="E8" t="inlineStr">
        <is>
          <t>SEA-05</t>
        </is>
      </c>
      <c r="F8" t="n">
        <v>93</v>
      </c>
      <c r="G8" s="3" t="n">
        <v>53.47</v>
      </c>
    </row>
    <row r="9">
      <c r="A9" t="n">
        <v>1008</v>
      </c>
      <c r="B9" s="2" t="n">
        <v>46018</v>
      </c>
      <c r="C9" t="inlineStr">
        <is>
          <t>North</t>
        </is>
      </c>
      <c r="D9" t="inlineStr">
        <is>
          <t>Bianca Haddad</t>
        </is>
      </c>
      <c r="E9" t="inlineStr">
        <is>
          <t>DRY-03</t>
        </is>
      </c>
      <c r="F9" t="n">
        <v>21</v>
      </c>
      <c r="G9" s="3" t="n">
        <v>77.17</v>
      </c>
    </row>
    <row r="10">
      <c r="A10" t="n">
        <v>1009</v>
      </c>
      <c r="B10" s="2" t="n">
        <v>45709</v>
      </c>
      <c r="C10" t="inlineStr">
        <is>
          <t>West</t>
        </is>
      </c>
      <c r="D10" t="inlineStr">
        <is>
          <t>Imani Okafor</t>
        </is>
      </c>
      <c r="E10" t="inlineStr">
        <is>
          <t>DRY-03</t>
        </is>
      </c>
      <c r="F10" t="n">
        <v>42</v>
      </c>
      <c r="G10" s="3" t="n">
        <v>35.81</v>
      </c>
      <c r="I10">
        <f>IFERROR(VLOOKUP(E10,Products!$A$2:$D$6,2,FALSE),"Unknown")</f>
        <v/>
      </c>
    </row>
    <row r="11">
      <c r="A11" t="n">
        <v>1010</v>
      </c>
      <c r="B11" s="2" t="n">
        <v>45765</v>
      </c>
      <c r="C11" t="inlineStr">
        <is>
          <t>East</t>
        </is>
      </c>
      <c r="D11" t="inlineStr">
        <is>
          <t>Wren Castillo</t>
        </is>
      </c>
      <c r="E11" t="inlineStr">
        <is>
          <t>SEA-05</t>
        </is>
      </c>
      <c r="F11" t="n">
        <v>163</v>
      </c>
      <c r="G11" s="3" t="n">
        <v>18.84</v>
      </c>
    </row>
    <row r="12">
      <c r="A12" t="n">
        <v>1011</v>
      </c>
      <c r="B12" s="2" t="n">
        <v>45783</v>
      </c>
      <c r="C12" t="inlineStr">
        <is>
          <t>South</t>
        </is>
      </c>
      <c r="D12" t="inlineStr">
        <is>
          <t>Omar Moreau</t>
        </is>
      </c>
      <c r="E12" t="inlineStr">
        <is>
          <t>DRY-03</t>
        </is>
      </c>
      <c r="F12" t="n">
        <v>164</v>
      </c>
      <c r="G12" s="3" t="n">
        <v>62.92</v>
      </c>
    </row>
    <row r="13">
      <c r="A13" t="n">
        <v>1012</v>
      </c>
      <c r="B13" s="2" t="n">
        <v>45770</v>
      </c>
      <c r="C13" t="inlineStr">
        <is>
          <t>East</t>
        </is>
      </c>
      <c r="D13" t="inlineStr">
        <is>
          <t>Bianca Haddad</t>
        </is>
      </c>
      <c r="E13" t="inlineStr">
        <is>
          <t>BEV-01</t>
        </is>
      </c>
      <c r="F13" t="n">
        <v>81</v>
      </c>
      <c r="G13" s="3" t="n">
        <v>38.45</v>
      </c>
    </row>
    <row r="14">
      <c r="A14" t="n">
        <v>1013</v>
      </c>
      <c r="B14" s="2" t="n">
        <v>45691</v>
      </c>
      <c r="C14" t="inlineStr">
        <is>
          <t>South</t>
        </is>
      </c>
      <c r="D14" t="inlineStr">
        <is>
          <t>Soren Kowalski</t>
        </is>
      </c>
      <c r="E14" t="inlineStr">
        <is>
          <t>CON-02</t>
        </is>
      </c>
      <c r="F14" t="n">
        <v>168</v>
      </c>
      <c r="G14" s="3" t="n">
        <v>46.81</v>
      </c>
    </row>
    <row r="15">
      <c r="A15" t="n">
        <v>1014</v>
      </c>
      <c r="B15" s="2" t="n">
        <v>45987</v>
      </c>
      <c r="C15" t="inlineStr">
        <is>
          <t>West</t>
        </is>
      </c>
      <c r="D15" t="inlineStr">
        <is>
          <t>Elena Ishikawa</t>
        </is>
      </c>
      <c r="E15" t="inlineStr">
        <is>
          <t>CON-02</t>
        </is>
      </c>
      <c r="F15" t="n">
        <v>64</v>
      </c>
      <c r="G15" s="3" t="n">
        <v>67.76000000000001</v>
      </c>
    </row>
    <row r="16">
      <c r="A16" t="n">
        <v>1015</v>
      </c>
      <c r="B16" s="2" t="n">
        <v>45933</v>
      </c>
      <c r="C16" t="inlineStr">
        <is>
          <t>East</t>
        </is>
      </c>
      <c r="D16" t="inlineStr">
        <is>
          <t>Yusuf Silva</t>
        </is>
      </c>
      <c r="E16" t="inlineStr">
        <is>
          <t>PRO-04</t>
        </is>
      </c>
      <c r="F16" t="n">
        <v>150</v>
      </c>
      <c r="G16" s="3" t="n">
        <v>38.3</v>
      </c>
    </row>
    <row r="17">
      <c r="A17" t="n">
        <v>1016</v>
      </c>
      <c r="B17" s="2" t="n">
        <v>45770</v>
      </c>
      <c r="C17" t="inlineStr">
        <is>
          <t>South</t>
        </is>
      </c>
      <c r="D17" t="inlineStr">
        <is>
          <t>Quentin Petrov</t>
        </is>
      </c>
      <c r="E17" t="inlineStr">
        <is>
          <t>BEV-01</t>
        </is>
      </c>
      <c r="F17" t="n">
        <v>13</v>
      </c>
      <c r="G17" s="3" t="n">
        <v>77.66</v>
      </c>
    </row>
    <row r="18">
      <c r="A18" t="n">
        <v>1017</v>
      </c>
      <c r="B18" s="2" t="n">
        <v>45736</v>
      </c>
      <c r="C18" t="inlineStr">
        <is>
          <t>South</t>
        </is>
      </c>
      <c r="D18" t="inlineStr">
        <is>
          <t>Vera Nakamura</t>
        </is>
      </c>
      <c r="E18" t="inlineStr">
        <is>
          <t>SEA-05</t>
        </is>
      </c>
      <c r="F18" t="n">
        <v>17</v>
      </c>
      <c r="G18" s="3" t="n">
        <v>37.05</v>
      </c>
    </row>
    <row r="19">
      <c r="A19" t="n">
        <v>1018</v>
      </c>
      <c r="B19" s="2" t="n">
        <v>45963</v>
      </c>
      <c r="C19" t="inlineStr">
        <is>
          <t>West</t>
        </is>
      </c>
      <c r="D19" t="inlineStr">
        <is>
          <t>Quentin Ishikawa</t>
        </is>
      </c>
      <c r="E19" t="inlineStr">
        <is>
          <t>SEA-05</t>
        </is>
      </c>
      <c r="F19" t="n">
        <v>3</v>
      </c>
      <c r="G19" s="3" t="n">
        <v>62.24</v>
      </c>
    </row>
    <row r="20">
      <c r="A20" t="n">
        <v>1019</v>
      </c>
      <c r="B20" s="2" t="n">
        <v>45716</v>
      </c>
      <c r="C20" t="inlineStr">
        <is>
          <t>East</t>
        </is>
      </c>
      <c r="D20" t="inlineStr">
        <is>
          <t>Ulises Kowalski</t>
        </is>
      </c>
      <c r="E20" t="inlineStr">
        <is>
          <t>BEV-01</t>
        </is>
      </c>
      <c r="F20" t="n">
        <v>76</v>
      </c>
      <c r="G20" s="3" t="n">
        <v>41.31</v>
      </c>
    </row>
    <row r="21">
      <c r="A21" t="n">
        <v>1020</v>
      </c>
      <c r="B21" s="2" t="n">
        <v>45890</v>
      </c>
      <c r="C21" t="inlineStr">
        <is>
          <t>North</t>
        </is>
      </c>
      <c r="D21" t="inlineStr">
        <is>
          <t>Yusuf Ishikawa</t>
        </is>
      </c>
      <c r="E21" t="inlineStr">
        <is>
          <t>SEA-05</t>
        </is>
      </c>
      <c r="F21" t="n">
        <v>46</v>
      </c>
      <c r="G21" s="3" t="n">
        <v>47.53</v>
      </c>
    </row>
    <row r="22">
      <c r="A22" t="n">
        <v>1021</v>
      </c>
      <c r="B22" s="2" t="n">
        <v>45712</v>
      </c>
      <c r="C22" t="inlineStr">
        <is>
          <t>East</t>
        </is>
      </c>
      <c r="D22" t="inlineStr">
        <is>
          <t>Ulises Quinones</t>
        </is>
      </c>
      <c r="E22" t="inlineStr">
        <is>
          <t>SEA-05</t>
        </is>
      </c>
      <c r="F22" t="n">
        <v>51</v>
      </c>
      <c r="G22" s="3" t="n">
        <v>17.28</v>
      </c>
    </row>
    <row r="23">
      <c r="A23" t="n">
        <v>1022</v>
      </c>
      <c r="B23" s="2" t="n">
        <v>45740</v>
      </c>
      <c r="C23" t="inlineStr">
        <is>
          <t>North</t>
        </is>
      </c>
      <c r="D23" t="inlineStr">
        <is>
          <t>Tessa Kowalski</t>
        </is>
      </c>
      <c r="E23" t="inlineStr">
        <is>
          <t>PRO-04</t>
        </is>
      </c>
      <c r="F23" t="n">
        <v>5</v>
      </c>
      <c r="G23" s="3" t="n">
        <v>13.79</v>
      </c>
    </row>
    <row r="24">
      <c r="A24" t="n">
        <v>1023</v>
      </c>
      <c r="B24" s="2" t="n">
        <v>45843</v>
      </c>
      <c r="C24" t="inlineStr">
        <is>
          <t>East</t>
        </is>
      </c>
      <c r="D24" t="inlineStr">
        <is>
          <t>Hassan Brennan</t>
        </is>
      </c>
      <c r="E24" t="inlineStr">
        <is>
          <t>CON-02</t>
        </is>
      </c>
      <c r="F24" t="n">
        <v>146</v>
      </c>
      <c r="G24" s="3" t="n">
        <v>84.98</v>
      </c>
    </row>
    <row r="25">
      <c r="A25" t="n">
        <v>1024</v>
      </c>
      <c r="B25" s="2" t="n">
        <v>45701</v>
      </c>
      <c r="C25" t="inlineStr">
        <is>
          <t>West</t>
        </is>
      </c>
      <c r="D25" t="inlineStr">
        <is>
          <t>Cameron Rasmussen</t>
        </is>
      </c>
      <c r="E25" t="inlineStr">
        <is>
          <t>CON-02</t>
        </is>
      </c>
      <c r="F25" t="n">
        <v>33</v>
      </c>
      <c r="G25" s="3" t="n">
        <v>60.49</v>
      </c>
      <c r="J25">
        <f>IF(XLOOKUP(E25,Products!$A$2:$A$6,Products!$D$2:$D$6,"N/A")="N/A","No Cost Data",(G25-XLOOKUP(E25,Products!$A$2:$A$6,Products!$D$2:$D$6,"N/A"))/G25)</f>
        <v/>
      </c>
    </row>
    <row r="26">
      <c r="A26" t="n">
        <v>1025</v>
      </c>
      <c r="B26" s="2" t="n">
        <v>45939</v>
      </c>
      <c r="C26" t="inlineStr">
        <is>
          <t>South</t>
        </is>
      </c>
      <c r="D26" t="inlineStr">
        <is>
          <t>Imani Quinones</t>
        </is>
      </c>
      <c r="E26" t="inlineStr">
        <is>
          <t>SEA-05</t>
        </is>
      </c>
      <c r="F26" t="n">
        <v>109</v>
      </c>
      <c r="G26" s="3" t="n">
        <v>86.45999999999999</v>
      </c>
    </row>
    <row r="27">
      <c r="A27" t="n">
        <v>1026</v>
      </c>
      <c r="B27" s="2" t="n">
        <v>45934</v>
      </c>
      <c r="C27" t="inlineStr">
        <is>
          <t>South</t>
        </is>
      </c>
      <c r="D27" t="inlineStr">
        <is>
          <t>Wren Jensen</t>
        </is>
      </c>
      <c r="E27" t="inlineStr">
        <is>
          <t>PRO-04</t>
        </is>
      </c>
      <c r="F27" t="n">
        <v>172</v>
      </c>
      <c r="G27" s="3" t="n">
        <v>59.65</v>
      </c>
    </row>
    <row r="28">
      <c r="A28" t="n">
        <v>1027</v>
      </c>
      <c r="B28" s="2" t="n">
        <v>45882</v>
      </c>
      <c r="C28" t="inlineStr">
        <is>
          <t>West</t>
        </is>
      </c>
      <c r="D28" t="inlineStr">
        <is>
          <t>Dario Haddad</t>
        </is>
      </c>
      <c r="E28" t="inlineStr">
        <is>
          <t>CON-02</t>
        </is>
      </c>
      <c r="F28" t="n">
        <v>17</v>
      </c>
      <c r="G28" s="3" t="n">
        <v>33.07</v>
      </c>
    </row>
    <row r="29">
      <c r="A29" t="n">
        <v>1028</v>
      </c>
      <c r="B29" s="2" t="n">
        <v>45959</v>
      </c>
      <c r="C29" t="inlineStr">
        <is>
          <t>South</t>
        </is>
      </c>
      <c r="D29" t="inlineStr">
        <is>
          <t>Soren Haddad</t>
        </is>
      </c>
      <c r="E29" t="inlineStr">
        <is>
          <t>BEV-01</t>
        </is>
      </c>
      <c r="F29" t="n">
        <v>19</v>
      </c>
      <c r="G29" s="3" t="n">
        <v>64.59</v>
      </c>
    </row>
    <row r="30">
      <c r="A30" t="n">
        <v>1029</v>
      </c>
      <c r="B30" s="2" t="n">
        <v>45688</v>
      </c>
      <c r="C30" t="inlineStr">
        <is>
          <t>South</t>
        </is>
      </c>
      <c r="D30" t="inlineStr">
        <is>
          <t>Cameron Brennan</t>
        </is>
      </c>
      <c r="E30" t="inlineStr">
        <is>
          <t>DRY-03</t>
        </is>
      </c>
      <c r="F30" t="n">
        <v>19</v>
      </c>
      <c r="G30" s="3" t="n">
        <v>48.08</v>
      </c>
    </row>
    <row r="31">
      <c r="A31" t="n">
        <v>1030</v>
      </c>
      <c r="B31" s="2" t="n">
        <v>45800</v>
      </c>
      <c r="C31" t="inlineStr">
        <is>
          <t>West</t>
        </is>
      </c>
      <c r="D31" t="inlineStr">
        <is>
          <t>Greta Rasmussen</t>
        </is>
      </c>
      <c r="E31" t="inlineStr">
        <is>
          <t>CON-02</t>
        </is>
      </c>
      <c r="F31" t="n">
        <v>147</v>
      </c>
      <c r="G31" s="3" t="n">
        <v>53.37</v>
      </c>
    </row>
    <row r="32">
      <c r="A32" t="n">
        <v>1031</v>
      </c>
      <c r="B32" s="2" t="n">
        <v>45782</v>
      </c>
      <c r="C32" t="inlineStr">
        <is>
          <t>West</t>
        </is>
      </c>
      <c r="D32" t="inlineStr">
        <is>
          <t>Nadia Gallo</t>
        </is>
      </c>
      <c r="E32" t="inlineStr">
        <is>
          <t>BEV-01</t>
        </is>
      </c>
      <c r="F32" t="n">
        <v>25</v>
      </c>
      <c r="G32" s="3" t="n">
        <v>60.43</v>
      </c>
    </row>
    <row r="33">
      <c r="A33" t="n">
        <v>1032</v>
      </c>
      <c r="B33" s="2" t="n">
        <v>45839</v>
      </c>
      <c r="C33" t="inlineStr">
        <is>
          <t>West</t>
        </is>
      </c>
      <c r="D33" t="inlineStr">
        <is>
          <t>Nadia Okafor</t>
        </is>
      </c>
      <c r="E33" t="inlineStr">
        <is>
          <t>BEV-01</t>
        </is>
      </c>
      <c r="F33" t="n">
        <v>173</v>
      </c>
      <c r="G33" s="3" t="n">
        <v>59.96</v>
      </c>
    </row>
    <row r="34">
      <c r="A34" t="n">
        <v>1033</v>
      </c>
      <c r="B34" s="2" t="n">
        <v>45988</v>
      </c>
      <c r="C34" t="inlineStr">
        <is>
          <t>North</t>
        </is>
      </c>
      <c r="D34" t="inlineStr">
        <is>
          <t>Bianca Moreau</t>
        </is>
      </c>
      <c r="E34" t="inlineStr">
        <is>
          <t>DRY-03</t>
        </is>
      </c>
      <c r="F34" t="n">
        <v>28</v>
      </c>
      <c r="G34" s="3" t="n">
        <v>25.45</v>
      </c>
    </row>
    <row r="35">
      <c r="A35" t="n">
        <v>1034</v>
      </c>
      <c r="B35" s="2" t="n">
        <v>45755</v>
      </c>
      <c r="C35" t="inlineStr">
        <is>
          <t>West</t>
        </is>
      </c>
      <c r="D35" t="inlineStr">
        <is>
          <t>Elena Nakamura</t>
        </is>
      </c>
      <c r="E35" t="inlineStr">
        <is>
          <t>CON-02</t>
        </is>
      </c>
      <c r="F35" t="n">
        <v>72</v>
      </c>
      <c r="G35" s="3" t="n">
        <v>43.69</v>
      </c>
    </row>
    <row r="36">
      <c r="A36" t="n">
        <v>1035</v>
      </c>
      <c r="B36" s="2" t="n">
        <v>45696</v>
      </c>
      <c r="C36" t="inlineStr">
        <is>
          <t>West</t>
        </is>
      </c>
      <c r="D36" t="inlineStr">
        <is>
          <t>Rosa Dvorak</t>
        </is>
      </c>
      <c r="E36" t="inlineStr">
        <is>
          <t>BEV-01</t>
        </is>
      </c>
      <c r="F36" t="n">
        <v>167</v>
      </c>
      <c r="G36" s="3" t="n">
        <v>89.44</v>
      </c>
    </row>
    <row r="37">
      <c r="A37" t="n">
        <v>1036</v>
      </c>
      <c r="B37" s="2" t="n">
        <v>45665</v>
      </c>
      <c r="C37" t="inlineStr">
        <is>
          <t>North</t>
        </is>
      </c>
      <c r="D37" t="inlineStr">
        <is>
          <t>Hassan Fontaine</t>
        </is>
      </c>
      <c r="E37" t="inlineStr">
        <is>
          <t>PRO-04</t>
        </is>
      </c>
      <c r="F37" t="n">
        <v>125</v>
      </c>
      <c r="G37" s="3" t="n">
        <v>45.29</v>
      </c>
    </row>
    <row r="38">
      <c r="A38" t="n">
        <v>1037</v>
      </c>
      <c r="B38" s="2" t="n">
        <v>45863</v>
      </c>
      <c r="C38" t="inlineStr">
        <is>
          <t>North</t>
        </is>
      </c>
      <c r="D38" t="inlineStr">
        <is>
          <t>Felix Moreau</t>
        </is>
      </c>
      <c r="E38" t="inlineStr">
        <is>
          <t>BEV-01</t>
        </is>
      </c>
      <c r="F38" t="n">
        <v>100</v>
      </c>
      <c r="G38" s="3" t="n">
        <v>26.86</v>
      </c>
    </row>
    <row r="39">
      <c r="A39" t="n">
        <v>1038</v>
      </c>
      <c r="B39" s="2" t="n">
        <v>45890</v>
      </c>
      <c r="C39" t="inlineStr">
        <is>
          <t>East</t>
        </is>
      </c>
      <c r="D39" t="inlineStr">
        <is>
          <t>Nadia Rasmussen</t>
        </is>
      </c>
      <c r="E39" t="inlineStr">
        <is>
          <t>PRO-04</t>
        </is>
      </c>
      <c r="F39" t="n">
        <v>40</v>
      </c>
      <c r="G39" s="3" t="n">
        <v>20.44</v>
      </c>
    </row>
    <row r="40">
      <c r="A40" t="n">
        <v>1039</v>
      </c>
      <c r="B40" s="2" t="n">
        <v>45769</v>
      </c>
      <c r="C40" t="inlineStr">
        <is>
          <t>North</t>
        </is>
      </c>
      <c r="D40" t="inlineStr">
        <is>
          <t>Soren Rasmussen</t>
        </is>
      </c>
      <c r="E40" t="inlineStr">
        <is>
          <t>BEV-01</t>
        </is>
      </c>
      <c r="F40" t="n">
        <v>81</v>
      </c>
      <c r="G40" s="3" t="n">
        <v>9.119999999999999</v>
      </c>
    </row>
    <row r="41">
      <c r="A41" t="n">
        <v>1040</v>
      </c>
      <c r="B41" s="2" t="n">
        <v>45957</v>
      </c>
      <c r="C41" t="inlineStr">
        <is>
          <t>West</t>
        </is>
      </c>
      <c r="D41" t="inlineStr">
        <is>
          <t>Quentin Quinones</t>
        </is>
      </c>
      <c r="E41" t="inlineStr">
        <is>
          <t>CON-02</t>
        </is>
      </c>
      <c r="F41" t="n">
        <v>15</v>
      </c>
      <c r="G41" s="3" t="n">
        <v>86.16</v>
      </c>
    </row>
    <row r="42">
      <c r="A42" t="n">
        <v>1041</v>
      </c>
      <c r="B42" s="2" t="n">
        <v>45699</v>
      </c>
      <c r="C42" t="inlineStr">
        <is>
          <t>South</t>
        </is>
      </c>
      <c r="D42" t="inlineStr">
        <is>
          <t>Cameron Tanaka</t>
        </is>
      </c>
      <c r="E42" t="inlineStr">
        <is>
          <t>BEV-01</t>
        </is>
      </c>
      <c r="F42" t="n">
        <v>173</v>
      </c>
      <c r="G42" s="3" t="n">
        <v>77.72</v>
      </c>
    </row>
    <row r="43">
      <c r="A43" t="n">
        <v>1042</v>
      </c>
      <c r="B43" s="2" t="n">
        <v>45864</v>
      </c>
      <c r="C43" t="inlineStr">
        <is>
          <t>North</t>
        </is>
      </c>
      <c r="D43" t="inlineStr">
        <is>
          <t>Soren Haddad</t>
        </is>
      </c>
      <c r="E43" t="inlineStr">
        <is>
          <t>SEA-05</t>
        </is>
      </c>
      <c r="F43" t="n">
        <v>153</v>
      </c>
      <c r="G43" s="3" t="n">
        <v>7.64</v>
      </c>
    </row>
    <row r="44">
      <c r="A44" t="n">
        <v>1043</v>
      </c>
      <c r="B44" s="2" t="n">
        <v>45699</v>
      </c>
      <c r="C44" t="inlineStr">
        <is>
          <t>West</t>
        </is>
      </c>
      <c r="D44" t="inlineStr">
        <is>
          <t>Vera Silva</t>
        </is>
      </c>
      <c r="E44" t="inlineStr">
        <is>
          <t>SEA-05</t>
        </is>
      </c>
      <c r="F44" t="n">
        <v>134</v>
      </c>
      <c r="G44" s="3" t="n">
        <v>31.22</v>
      </c>
    </row>
    <row r="45">
      <c r="A45" t="n">
        <v>1044</v>
      </c>
      <c r="B45" s="2" t="n">
        <v>45791</v>
      </c>
      <c r="C45" t="inlineStr">
        <is>
          <t>South</t>
        </is>
      </c>
      <c r="D45" t="inlineStr">
        <is>
          <t>Vera Kowalski</t>
        </is>
      </c>
      <c r="E45" t="inlineStr">
        <is>
          <t>CON-02</t>
        </is>
      </c>
      <c r="F45" t="n">
        <v>68</v>
      </c>
      <c r="G45" s="3" t="n">
        <v>37.99</v>
      </c>
    </row>
    <row r="46">
      <c r="A46" t="n">
        <v>1045</v>
      </c>
      <c r="B46" s="2" t="n">
        <v>46001</v>
      </c>
      <c r="C46" t="inlineStr">
        <is>
          <t>East</t>
        </is>
      </c>
      <c r="D46" t="inlineStr">
        <is>
          <t>Omar Kowalski</t>
        </is>
      </c>
      <c r="E46" t="inlineStr">
        <is>
          <t>BEV-01</t>
        </is>
      </c>
      <c r="F46" t="n">
        <v>3</v>
      </c>
      <c r="G46" s="3" t="n">
        <v>43.32</v>
      </c>
    </row>
    <row r="47">
      <c r="A47" t="n">
        <v>1046</v>
      </c>
      <c r="B47" s="2" t="n">
        <v>45946</v>
      </c>
      <c r="C47" t="inlineStr">
        <is>
          <t>North</t>
        </is>
      </c>
      <c r="D47" t="inlineStr">
        <is>
          <t>Cameron Rasmussen</t>
        </is>
      </c>
      <c r="E47" t="inlineStr">
        <is>
          <t>CON-02</t>
        </is>
      </c>
      <c r="F47" t="n">
        <v>130</v>
      </c>
      <c r="G47" s="3" t="n">
        <v>26.86</v>
      </c>
    </row>
    <row r="48">
      <c r="A48" t="n">
        <v>1047</v>
      </c>
      <c r="B48" s="2" t="n">
        <v>45836</v>
      </c>
      <c r="C48" t="inlineStr">
        <is>
          <t>North</t>
        </is>
      </c>
      <c r="D48" t="inlineStr">
        <is>
          <t>Hassan Lindqvist</t>
        </is>
      </c>
      <c r="E48" t="inlineStr">
        <is>
          <t>DRY-03</t>
        </is>
      </c>
      <c r="F48" t="n">
        <v>41</v>
      </c>
      <c r="G48" s="3" t="n">
        <v>41.61</v>
      </c>
    </row>
    <row r="49">
      <c r="A49" t="n">
        <v>1048</v>
      </c>
      <c r="B49" s="2" t="n">
        <v>45936</v>
      </c>
      <c r="C49" t="inlineStr">
        <is>
          <t>East</t>
        </is>
      </c>
      <c r="D49" t="inlineStr">
        <is>
          <t>Tessa Quinones</t>
        </is>
      </c>
      <c r="E49" t="inlineStr">
        <is>
          <t>BEV-01</t>
        </is>
      </c>
      <c r="F49" t="n">
        <v>171</v>
      </c>
      <c r="G49" s="3" t="n">
        <v>73.91</v>
      </c>
    </row>
    <row r="50">
      <c r="A50" t="n">
        <v>1049</v>
      </c>
      <c r="B50" s="2" t="n">
        <v>45811</v>
      </c>
      <c r="C50" t="inlineStr">
        <is>
          <t>North</t>
        </is>
      </c>
      <c r="D50" t="inlineStr">
        <is>
          <t>Elena Ishikawa</t>
        </is>
      </c>
      <c r="E50" t="inlineStr">
        <is>
          <t>BEV-01</t>
        </is>
      </c>
      <c r="F50" t="n">
        <v>28</v>
      </c>
      <c r="G50" s="3" t="n">
        <v>67.54000000000001</v>
      </c>
      <c r="I50">
        <f>IFERROR(VLOOKUP(E50,Products!$A$2:$D$6,2,FALSE),"Unknown")</f>
        <v/>
      </c>
    </row>
    <row r="51">
      <c r="A51" t="n">
        <v>1050</v>
      </c>
      <c r="B51" s="2" t="n">
        <v>45737</v>
      </c>
      <c r="C51" t="inlineStr">
        <is>
          <t>East</t>
        </is>
      </c>
      <c r="D51" t="inlineStr">
        <is>
          <t>Jonas Tanaka</t>
        </is>
      </c>
      <c r="E51" t="inlineStr">
        <is>
          <t>CON-02</t>
        </is>
      </c>
      <c r="F51" t="n">
        <v>88</v>
      </c>
      <c r="G51" s="3" t="n">
        <v>21.61</v>
      </c>
    </row>
    <row r="52">
      <c r="A52" t="n">
        <v>1051</v>
      </c>
      <c r="B52" s="2" t="n">
        <v>45982</v>
      </c>
      <c r="C52" t="inlineStr">
        <is>
          <t>East</t>
        </is>
      </c>
      <c r="D52" t="inlineStr">
        <is>
          <t>Quentin Petrov</t>
        </is>
      </c>
      <c r="E52" t="inlineStr">
        <is>
          <t>DRY-03</t>
        </is>
      </c>
      <c r="F52" t="n">
        <v>14</v>
      </c>
      <c r="G52" s="3" t="n">
        <v>12.12</v>
      </c>
    </row>
    <row r="53">
      <c r="A53" t="n">
        <v>1052</v>
      </c>
      <c r="B53" s="2" t="n">
        <v>45874</v>
      </c>
      <c r="C53" t="inlineStr">
        <is>
          <t>East</t>
        </is>
      </c>
      <c r="D53" t="inlineStr">
        <is>
          <t>Bianca Alvarez</t>
        </is>
      </c>
      <c r="E53" t="inlineStr">
        <is>
          <t>DRY-03</t>
        </is>
      </c>
      <c r="F53" t="n">
        <v>34</v>
      </c>
      <c r="G53" s="3" t="n">
        <v>58.56</v>
      </c>
    </row>
    <row r="54">
      <c r="A54" t="n">
        <v>1053</v>
      </c>
      <c r="B54" s="2" t="n">
        <v>45792</v>
      </c>
      <c r="C54" t="inlineStr">
        <is>
          <t>South</t>
        </is>
      </c>
      <c r="D54" t="inlineStr">
        <is>
          <t>Yusuf Okafor</t>
        </is>
      </c>
      <c r="E54" t="inlineStr">
        <is>
          <t>SEA-05</t>
        </is>
      </c>
      <c r="F54" t="n">
        <v>110</v>
      </c>
      <c r="G54" s="3" t="n">
        <v>52.07</v>
      </c>
    </row>
    <row r="55">
      <c r="A55" t="n">
        <v>1054</v>
      </c>
      <c r="B55" s="2" t="n">
        <v>45715</v>
      </c>
      <c r="C55" t="inlineStr">
        <is>
          <t>North</t>
        </is>
      </c>
      <c r="D55" t="inlineStr">
        <is>
          <t>Wren Eriksen</t>
        </is>
      </c>
      <c r="E55" t="inlineStr">
        <is>
          <t>SEA-05</t>
        </is>
      </c>
      <c r="F55" t="n">
        <v>10</v>
      </c>
      <c r="G55" s="3" t="n">
        <v>75.40000000000001</v>
      </c>
    </row>
    <row r="56">
      <c r="A56" t="n">
        <v>1055</v>
      </c>
      <c r="B56" s="2" t="n">
        <v>45956</v>
      </c>
      <c r="C56" t="inlineStr">
        <is>
          <t>South</t>
        </is>
      </c>
      <c r="D56" t="inlineStr">
        <is>
          <t>Nadia Eriksen</t>
        </is>
      </c>
      <c r="E56" t="inlineStr">
        <is>
          <t>BEV-01</t>
        </is>
      </c>
      <c r="F56" t="n">
        <v>79</v>
      </c>
      <c r="G56" s="3" t="n">
        <v>35.34</v>
      </c>
    </row>
    <row r="57">
      <c r="A57" t="n">
        <v>1056</v>
      </c>
      <c r="B57" s="2" t="n">
        <v>45678</v>
      </c>
      <c r="C57" t="inlineStr">
        <is>
          <t>East</t>
        </is>
      </c>
      <c r="D57" t="inlineStr">
        <is>
          <t>Greta Haddad</t>
        </is>
      </c>
      <c r="E57" t="inlineStr">
        <is>
          <t>BEV-01</t>
        </is>
      </c>
      <c r="F57" t="n">
        <v>91</v>
      </c>
      <c r="G57" s="3" t="n">
        <v>70.75</v>
      </c>
    </row>
    <row r="58">
      <c r="A58" t="n">
        <v>1057</v>
      </c>
      <c r="B58" s="2" t="n">
        <v>45866</v>
      </c>
      <c r="C58" t="inlineStr">
        <is>
          <t>South</t>
        </is>
      </c>
      <c r="D58" t="inlineStr">
        <is>
          <t>Hassan Fontaine</t>
        </is>
      </c>
      <c r="E58" t="inlineStr">
        <is>
          <t>CON-02</t>
        </is>
      </c>
      <c r="F58" t="n">
        <v>106</v>
      </c>
      <c r="G58" s="3" t="n">
        <v>6.36</v>
      </c>
    </row>
    <row r="59">
      <c r="A59" t="n">
        <v>1058</v>
      </c>
      <c r="B59" s="2" t="n">
        <v>45828</v>
      </c>
      <c r="C59" t="inlineStr">
        <is>
          <t>West</t>
        </is>
      </c>
      <c r="D59" t="inlineStr">
        <is>
          <t>Vera Haddad</t>
        </is>
      </c>
      <c r="E59" t="inlineStr">
        <is>
          <t>DRY-03</t>
        </is>
      </c>
      <c r="F59" t="n">
        <v>41</v>
      </c>
      <c r="G59" s="3" t="n">
        <v>71.37</v>
      </c>
    </row>
    <row r="60">
      <c r="A60" t="n">
        <v>1059</v>
      </c>
      <c r="B60" s="2" t="n">
        <v>45713</v>
      </c>
      <c r="C60" t="inlineStr">
        <is>
          <t>West</t>
        </is>
      </c>
      <c r="D60" t="inlineStr">
        <is>
          <t>Bianca Petrov</t>
        </is>
      </c>
      <c r="E60" t="inlineStr">
        <is>
          <t>CON-02</t>
        </is>
      </c>
      <c r="F60" t="n">
        <v>52</v>
      </c>
      <c r="G60" s="3" t="n">
        <v>73.86</v>
      </c>
    </row>
    <row r="61">
      <c r="A61" t="n">
        <v>1060</v>
      </c>
      <c r="B61" s="2" t="n">
        <v>45893</v>
      </c>
      <c r="C61" t="inlineStr">
        <is>
          <t>East</t>
        </is>
      </c>
      <c r="D61" t="inlineStr">
        <is>
          <t>Jonas Haddad</t>
        </is>
      </c>
      <c r="E61" t="inlineStr">
        <is>
          <t>CON-02</t>
        </is>
      </c>
      <c r="F61" t="n">
        <v>7</v>
      </c>
      <c r="G61" s="3" t="n">
        <v>60.52</v>
      </c>
    </row>
    <row r="62">
      <c r="A62" t="n">
        <v>1061</v>
      </c>
      <c r="B62" s="2" t="n">
        <v>45862</v>
      </c>
      <c r="C62" t="inlineStr">
        <is>
          <t>East</t>
        </is>
      </c>
      <c r="D62" t="inlineStr">
        <is>
          <t>Imani Castillo</t>
        </is>
      </c>
      <c r="E62" t="inlineStr">
        <is>
          <t>DRY-03</t>
        </is>
      </c>
      <c r="F62" t="n">
        <v>90</v>
      </c>
      <c r="G62" s="3" t="n">
        <v>58.94</v>
      </c>
    </row>
    <row r="63">
      <c r="A63" t="n">
        <v>1062</v>
      </c>
      <c r="B63" s="2" t="n">
        <v>45862</v>
      </c>
      <c r="C63" t="inlineStr">
        <is>
          <t>East</t>
        </is>
      </c>
      <c r="D63" t="inlineStr">
        <is>
          <t>Avery Dvorak</t>
        </is>
      </c>
      <c r="E63" t="inlineStr">
        <is>
          <t>DRY-03</t>
        </is>
      </c>
      <c r="F63" t="n">
        <v>46</v>
      </c>
      <c r="G63" s="3" t="n">
        <v>53.75</v>
      </c>
    </row>
    <row r="64">
      <c r="A64" t="n">
        <v>1063</v>
      </c>
      <c r="B64" s="2" t="n">
        <v>45793</v>
      </c>
      <c r="C64" t="inlineStr">
        <is>
          <t>North</t>
        </is>
      </c>
      <c r="D64" t="inlineStr">
        <is>
          <t>Dario Tanaka</t>
        </is>
      </c>
      <c r="E64" t="inlineStr">
        <is>
          <t>PRO-04</t>
        </is>
      </c>
      <c r="F64" t="n">
        <v>89</v>
      </c>
      <c r="G64" s="3" t="n">
        <v>66.36</v>
      </c>
    </row>
    <row r="65">
      <c r="A65" t="n">
        <v>1064</v>
      </c>
      <c r="B65" s="2" t="n">
        <v>45818</v>
      </c>
      <c r="C65" t="inlineStr">
        <is>
          <t>West</t>
        </is>
      </c>
      <c r="D65" t="inlineStr">
        <is>
          <t>Tessa Quinones</t>
        </is>
      </c>
      <c r="E65" t="inlineStr">
        <is>
          <t>BEV-01</t>
        </is>
      </c>
      <c r="F65" t="n">
        <v>99</v>
      </c>
      <c r="G65" s="3" t="n">
        <v>80.93000000000001</v>
      </c>
    </row>
    <row r="66">
      <c r="A66" t="n">
        <v>1065</v>
      </c>
      <c r="B66" s="2" t="n">
        <v>45755</v>
      </c>
      <c r="C66" t="inlineStr">
        <is>
          <t>East</t>
        </is>
      </c>
      <c r="D66" t="inlineStr">
        <is>
          <t>Bianca Nakamura</t>
        </is>
      </c>
      <c r="E66" t="inlineStr">
        <is>
          <t>BEV-01</t>
        </is>
      </c>
      <c r="F66" t="n">
        <v>134</v>
      </c>
      <c r="G66" s="3" t="n">
        <v>83.16</v>
      </c>
    </row>
    <row r="67">
      <c r="A67" t="n">
        <v>1066</v>
      </c>
      <c r="B67" s="2" t="n">
        <v>45933</v>
      </c>
      <c r="C67" t="inlineStr">
        <is>
          <t>South</t>
        </is>
      </c>
      <c r="D67" t="inlineStr">
        <is>
          <t>Lucas Nakamura</t>
        </is>
      </c>
      <c r="E67" t="inlineStr">
        <is>
          <t>BEV-01</t>
        </is>
      </c>
      <c r="F67" t="n">
        <v>171</v>
      </c>
      <c r="G67" s="3" t="n">
        <v>82.75</v>
      </c>
    </row>
    <row r="68">
      <c r="A68" t="n">
        <v>1067</v>
      </c>
      <c r="B68" s="2" t="n">
        <v>45977</v>
      </c>
      <c r="C68" t="inlineStr">
        <is>
          <t>East</t>
        </is>
      </c>
      <c r="D68" t="inlineStr">
        <is>
          <t>Vera Dvorak</t>
        </is>
      </c>
      <c r="E68" t="inlineStr">
        <is>
          <t>DRY-03</t>
        </is>
      </c>
      <c r="F68" t="n">
        <v>130</v>
      </c>
      <c r="G68" s="3" t="n">
        <v>30.62</v>
      </c>
    </row>
    <row r="69">
      <c r="A69" t="n">
        <v>1068</v>
      </c>
      <c r="B69" s="2" t="n">
        <v>45867</v>
      </c>
      <c r="C69" t="inlineStr">
        <is>
          <t>East</t>
        </is>
      </c>
      <c r="D69" t="inlineStr">
        <is>
          <t>Maya Jensen</t>
        </is>
      </c>
      <c r="E69" t="inlineStr">
        <is>
          <t>SEA-05</t>
        </is>
      </c>
      <c r="F69" t="n">
        <v>33</v>
      </c>
      <c r="G69" s="3" t="n">
        <v>20.6</v>
      </c>
    </row>
    <row r="70">
      <c r="A70" t="n">
        <v>1069</v>
      </c>
      <c r="B70" s="2" t="n">
        <v>45998</v>
      </c>
      <c r="C70" t="inlineStr">
        <is>
          <t>West</t>
        </is>
      </c>
      <c r="D70" t="inlineStr">
        <is>
          <t>Vera Fontaine</t>
        </is>
      </c>
      <c r="E70" t="inlineStr">
        <is>
          <t>SEA-05</t>
        </is>
      </c>
      <c r="F70" t="n">
        <v>146</v>
      </c>
      <c r="G70" s="3" t="n">
        <v>29.91</v>
      </c>
      <c r="J70">
        <f>IF(XLOOKUP(E70,Products!$A$2:$A$6,Products!$D$2:$D$6,"N/A")="N/A","No Cost Data",(G70-XLOOKUP(E70,Products!$A$2:$A$6,Products!$D$2:$D$6,"N/A"))/G70)</f>
        <v/>
      </c>
    </row>
    <row r="71">
      <c r="A71" t="n">
        <v>1070</v>
      </c>
      <c r="B71" s="2" t="n">
        <v>45938</v>
      </c>
      <c r="C71" t="inlineStr">
        <is>
          <t>North</t>
        </is>
      </c>
      <c r="D71" t="inlineStr">
        <is>
          <t>Jonas Jensen</t>
        </is>
      </c>
      <c r="E71" t="inlineStr">
        <is>
          <t>CON-02</t>
        </is>
      </c>
      <c r="F71" t="n">
        <v>111</v>
      </c>
      <c r="G71" s="3" t="n">
        <v>71.23999999999999</v>
      </c>
    </row>
    <row r="72">
      <c r="A72" t="n">
        <v>1071</v>
      </c>
      <c r="B72" s="2" t="n">
        <v>45968</v>
      </c>
      <c r="C72" t="inlineStr">
        <is>
          <t>East</t>
        </is>
      </c>
      <c r="D72" t="inlineStr">
        <is>
          <t>Omar Okafor</t>
        </is>
      </c>
      <c r="E72" t="inlineStr">
        <is>
          <t>PRO-04</t>
        </is>
      </c>
      <c r="F72" t="n">
        <v>173</v>
      </c>
      <c r="G72" s="3" t="n">
        <v>22.47</v>
      </c>
    </row>
    <row r="73">
      <c r="A73" t="n">
        <v>1072</v>
      </c>
      <c r="B73" s="2" t="n">
        <v>45900</v>
      </c>
      <c r="C73" t="inlineStr">
        <is>
          <t>South</t>
        </is>
      </c>
      <c r="D73" t="inlineStr">
        <is>
          <t>Vera Castillo</t>
        </is>
      </c>
      <c r="E73" t="inlineStr">
        <is>
          <t>DRY-03</t>
        </is>
      </c>
      <c r="F73" t="n">
        <v>132</v>
      </c>
      <c r="G73" s="3" t="n">
        <v>60.84</v>
      </c>
    </row>
    <row r="74">
      <c r="A74" t="n">
        <v>1073</v>
      </c>
      <c r="B74" s="2" t="n">
        <v>45975</v>
      </c>
      <c r="C74" t="inlineStr">
        <is>
          <t>East</t>
        </is>
      </c>
      <c r="D74" t="inlineStr">
        <is>
          <t>Cameron Haddad</t>
        </is>
      </c>
      <c r="E74" t="inlineStr">
        <is>
          <t>DRY-03</t>
        </is>
      </c>
      <c r="F74" t="n">
        <v>58</v>
      </c>
      <c r="G74" s="3" t="n">
        <v>73.01000000000001</v>
      </c>
    </row>
    <row r="75">
      <c r="A75" t="n">
        <v>1074</v>
      </c>
      <c r="B75" s="2" t="n">
        <v>45733</v>
      </c>
      <c r="C75" t="inlineStr">
        <is>
          <t>North</t>
        </is>
      </c>
      <c r="D75" t="inlineStr">
        <is>
          <t>Bianca Haddad</t>
        </is>
      </c>
      <c r="E75" t="inlineStr">
        <is>
          <t>PRO-04</t>
        </is>
      </c>
      <c r="F75" t="n">
        <v>157</v>
      </c>
      <c r="G75" s="3" t="n">
        <v>76.69</v>
      </c>
    </row>
    <row r="76">
      <c r="A76" t="n">
        <v>1075</v>
      </c>
      <c r="B76" s="2" t="n">
        <v>45695</v>
      </c>
      <c r="C76" t="inlineStr">
        <is>
          <t>West</t>
        </is>
      </c>
      <c r="D76" t="inlineStr">
        <is>
          <t>Nadia Silva</t>
        </is>
      </c>
      <c r="E76" t="inlineStr">
        <is>
          <t>CON-02</t>
        </is>
      </c>
      <c r="F76" t="n">
        <v>179</v>
      </c>
      <c r="G76" s="3" t="n">
        <v>36.98</v>
      </c>
    </row>
    <row r="77">
      <c r="A77" t="n">
        <v>1076</v>
      </c>
      <c r="B77" s="2" t="n">
        <v>45862</v>
      </c>
      <c r="C77" t="inlineStr">
        <is>
          <t>South</t>
        </is>
      </c>
      <c r="D77" t="inlineStr">
        <is>
          <t>Elena Alvarez</t>
        </is>
      </c>
      <c r="E77" t="inlineStr">
        <is>
          <t>BEV-01</t>
        </is>
      </c>
      <c r="F77" t="n">
        <v>109</v>
      </c>
      <c r="G77" s="3" t="n">
        <v>22.91</v>
      </c>
    </row>
    <row r="78">
      <c r="A78" t="n">
        <v>1077</v>
      </c>
      <c r="B78" s="2" t="n">
        <v>46014</v>
      </c>
      <c r="C78" t="inlineStr">
        <is>
          <t>West</t>
        </is>
      </c>
      <c r="D78" t="inlineStr">
        <is>
          <t>Bianca Rasmussen</t>
        </is>
      </c>
      <c r="E78" t="inlineStr">
        <is>
          <t>CON-02</t>
        </is>
      </c>
      <c r="F78" t="n">
        <v>32</v>
      </c>
      <c r="G78" s="3" t="n">
        <v>43.16</v>
      </c>
    </row>
    <row r="79">
      <c r="A79" t="n">
        <v>1078</v>
      </c>
      <c r="B79" s="2" t="n">
        <v>45895</v>
      </c>
      <c r="C79" t="inlineStr">
        <is>
          <t>East</t>
        </is>
      </c>
      <c r="D79" t="inlineStr">
        <is>
          <t>Omar Tanaka</t>
        </is>
      </c>
      <c r="E79" t="inlineStr">
        <is>
          <t>SEA-05</t>
        </is>
      </c>
      <c r="F79" t="n">
        <v>110</v>
      </c>
      <c r="G79" s="3" t="n">
        <v>75.06</v>
      </c>
    </row>
    <row r="80">
      <c r="A80" t="n">
        <v>1079</v>
      </c>
      <c r="B80" s="2" t="n">
        <v>45938</v>
      </c>
      <c r="C80" t="inlineStr">
        <is>
          <t>West</t>
        </is>
      </c>
      <c r="D80" t="inlineStr">
        <is>
          <t>Felix Petrov</t>
        </is>
      </c>
      <c r="E80" t="inlineStr">
        <is>
          <t>PRO-04</t>
        </is>
      </c>
      <c r="F80" t="n">
        <v>67</v>
      </c>
      <c r="G80" s="3" t="n">
        <v>68.34</v>
      </c>
    </row>
    <row r="81">
      <c r="A81" t="n">
        <v>1080</v>
      </c>
      <c r="B81" s="2" t="n">
        <v>45984</v>
      </c>
      <c r="C81" t="inlineStr">
        <is>
          <t>East</t>
        </is>
      </c>
      <c r="D81" t="inlineStr">
        <is>
          <t>Quentin Petrov</t>
        </is>
      </c>
      <c r="E81" t="inlineStr">
        <is>
          <t>CON-02</t>
        </is>
      </c>
      <c r="F81" t="n">
        <v>71</v>
      </c>
      <c r="G81" s="3" t="n">
        <v>41.75</v>
      </c>
    </row>
    <row r="82">
      <c r="H82" s="4" t="n">
        <v>48250</v>
      </c>
    </row>
    <row r="83">
      <c r="A83" s="5" t="inlineStr">
        <is>
          <t>Assignment Tasks</t>
        </is>
      </c>
    </row>
    <row r="84">
      <c r="A84" s="6" t="inlineStr">
        <is>
          <t>Task 1 (8 pts) -&gt; answer in H82</t>
        </is>
      </c>
    </row>
    <row r="85">
      <c r="A85" s="6" t="inlineStr">
        <is>
          <t>Task 4 (12 pts) -&gt; answer in I2</t>
        </is>
      </c>
    </row>
    <row r="86">
      <c r="A86" s="6" t="inlineStr">
        <is>
          <t>Task 5 (13 pts) -&gt; answer in J2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5" customWidth="1" min="2" max="2"/>
    <col width="12" customWidth="1" min="3" max="3"/>
    <col width="16" customWidth="1" min="4" max="4"/>
  </cols>
  <sheetData>
    <row r="1">
      <c r="A1" s="1" t="inlineStr">
        <is>
          <t>ProductCode</t>
        </is>
      </c>
      <c r="B1" s="1" t="inlineStr">
        <is>
          <t>ProductName</t>
        </is>
      </c>
      <c r="C1" s="1" t="inlineStr">
        <is>
          <t>Category</t>
        </is>
      </c>
      <c r="D1" s="1" t="inlineStr">
        <is>
          <t>StandardCost</t>
        </is>
      </c>
    </row>
    <row r="2">
      <c r="A2" t="inlineStr">
        <is>
          <t>DRY-03</t>
        </is>
      </c>
      <c r="B2" t="inlineStr">
        <is>
          <t>seasonal-378</t>
        </is>
      </c>
      <c r="C2" t="inlineStr">
        <is>
          <t>Dry Goods</t>
        </is>
      </c>
      <c r="D2" s="3" t="n">
        <v>20.54</v>
      </c>
    </row>
    <row r="3">
      <c r="A3" t="inlineStr">
        <is>
          <t>SEA-05</t>
        </is>
      </c>
      <c r="B3" t="inlineStr">
        <is>
          <t>standard-241</t>
        </is>
      </c>
      <c r="C3" t="inlineStr">
        <is>
          <t>Condiments</t>
        </is>
      </c>
      <c r="D3" s="3" t="n">
        <v>15.41</v>
      </c>
    </row>
    <row r="4">
      <c r="A4" t="inlineStr">
        <is>
          <t>CON-02</t>
        </is>
      </c>
      <c r="B4" t="inlineStr">
        <is>
          <t>seasonal-165</t>
        </is>
      </c>
      <c r="C4" t="inlineStr">
        <is>
          <t>Produce</t>
        </is>
      </c>
      <c r="D4" s="3" t="n">
        <v>25.64</v>
      </c>
    </row>
    <row r="5">
      <c r="A5" t="inlineStr">
        <is>
          <t>SEA-05</t>
        </is>
      </c>
      <c r="B5" t="inlineStr">
        <is>
          <t>flagship-525</t>
        </is>
      </c>
      <c r="C5" t="inlineStr">
        <is>
          <t>Beverages</t>
        </is>
      </c>
      <c r="D5" s="3" t="n">
        <v>14</v>
      </c>
    </row>
    <row r="6">
      <c r="A6" t="inlineStr">
        <is>
          <t>PRO-04</t>
        </is>
      </c>
      <c r="B6" t="inlineStr">
        <is>
          <t>regional-888</t>
        </is>
      </c>
      <c r="C6" t="inlineStr">
        <is>
          <t>Seafood</t>
        </is>
      </c>
      <c r="D6" s="3" t="n">
        <v>56.87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N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2">
      <c r="C2" s="4" t="n"/>
      <c r="F2" s="4">
        <f>SUMIF(Orders!$C$2:$C$81,E2,Orders!$H$2:$H$81)</f>
        <v/>
      </c>
      <c r="H2" s="4">
        <f>INDEX(Orders!$D$2:$D$81,MATCH(MAXIFS(Orders!$H$2:$H$81,Orders!$D$2:$D$81,Orders!$D$2:$D$81),Orders!$H$2:$H$81,0))</f>
        <v/>
      </c>
      <c r="L2" s="4">
        <f>IFERROR(IF(L2&gt;$L$6*1.1,"Gold",IF(L2&gt;$L$6*0.9,"Silver","Bronze")),"Error")</f>
        <v/>
      </c>
      <c r="M2" s="4">
        <f>IFERROR(IF(L2&gt;$L$6*1.1,"Gold",IF(L2&gt;$L$6*0.9,"Silver","Bronze")),"Error")</f>
        <v/>
      </c>
      <c r="N2" s="4">
        <f>IFERROR(IF(L2&gt;$L$6*1.1,"Gold",IF(L2&gt;$L$6*0.9,"Silver","Bronze")),"Error")</f>
        <v/>
      </c>
    </row>
    <row r="3">
      <c r="C3" s="4">
        <f>COUNTIF(Orders!$C$2:$C$81,B2)</f>
        <v/>
      </c>
      <c r="F3" s="4">
        <f>SUMIF(Orders!$C$2:$C$81,E2,Orders!$H$2:$H$81)</f>
        <v/>
      </c>
      <c r="L3" s="4">
        <f>IFERROR(IF(L2&gt;$L$6*1.1,"Gold",IF(L2&gt;$L$6*0.9,"Silver","Bronze")),"Error")</f>
        <v/>
      </c>
      <c r="M3" s="4">
        <f>IFERROR(IF(L2&gt;$L$6*1.1,"Gold",IF(L2&gt;$L$6*0.9,"Silver","Bronze")),"Error")</f>
        <v/>
      </c>
      <c r="N3" s="4">
        <f>IFERROR(IF(L2&gt;$L$6*1.1,"Gold",IF(L2&gt;$L$6*0.9,"Silver","Bronze")),"Error")</f>
        <v/>
      </c>
    </row>
    <row r="4">
      <c r="C4" s="4">
        <f>COUNTIF(Orders!$C$2:$C$81,B2)</f>
        <v/>
      </c>
      <c r="F4" s="4">
        <f>SUMIF(Orders!$C$2:$C$81,E2,Orders!$H$2:$H$81)</f>
        <v/>
      </c>
      <c r="L4" s="4">
        <f>IFERROR(IF(L2&gt;$L$6*1.1,"Gold",IF(L2&gt;$L$6*0.9,"Silver","Bronze")),"Error")</f>
        <v/>
      </c>
      <c r="M4" s="4">
        <f>IFERROR(IF(L2&gt;$L$6*1.1,"Gold",IF(L2&gt;$L$6*0.9,"Silver","Bronze")),"Error")</f>
        <v/>
      </c>
      <c r="N4" s="4">
        <f>IFERROR(IF(L2&gt;$L$6*1.1,"Gold",IF(L2&gt;$L$6*0.9,"Silver","Bronze")),"Error")</f>
        <v/>
      </c>
    </row>
    <row r="5">
      <c r="C5" s="4">
        <f>COUNTIF(Orders!$C$2:$C$81,B2)</f>
        <v/>
      </c>
      <c r="F5" s="4">
        <f>SUMIF(Orders!$C$2:$C$81,E2,Orders!$H$2:$H$81)</f>
        <v/>
      </c>
      <c r="L5" s="4">
        <f>IFERROR(IF(L2&gt;$L$6*1.1,"Gold",IF(L2&gt;$L$6*0.9,"Silver","Bronze")),"Error")</f>
        <v/>
      </c>
      <c r="M5" s="4">
        <f>IFERROR(IF(L2&gt;$L$6*1.1,"Gold",IF(L2&gt;$L$6*0.9,"Silver","Bronze")),"Error")</f>
        <v/>
      </c>
      <c r="N5" s="4">
        <f>IFERROR(IF(L2&gt;$L$6*1.1,"Gold",IF(L2&gt;$L$6*0.9,"Silver","Bronze")),"Error")</f>
        <v/>
      </c>
    </row>
    <row r="6">
      <c r="F6" s="4">
        <f>SUMIF(Orders!$C$2:$C$81,E2,Orders!$H$2:$H$81)</f>
        <v/>
      </c>
      <c r="L6" s="4">
        <f>IFERROR(IF(L2&gt;$L$6*1.1,"Gold",IF(L2&gt;$L$6*0.9,"Silver","Bronze")),"Error")</f>
        <v/>
      </c>
    </row>
    <row r="10">
      <c r="A10" s="4" t="n"/>
    </row>
    <row r="53">
      <c r="A53" s="5" t="inlineStr">
        <is>
          <t>Assignment Tasks</t>
        </is>
      </c>
    </row>
    <row r="54">
      <c r="A54" s="6" t="inlineStr">
        <is>
          <t>Task 2 (7 pts) -&gt; answer in C2, C3, C4, C5</t>
        </is>
      </c>
    </row>
    <row r="55">
      <c r="A55" s="6" t="inlineStr">
        <is>
          <t>Task 3 (12 pts) -&gt; answer in F2, F3, F4, F5, F6</t>
        </is>
      </c>
    </row>
    <row r="56">
      <c r="A56" s="6" t="inlineStr">
        <is>
          <t>Task 6 (13 pts) -&gt; answer in H2</t>
        </is>
      </c>
    </row>
    <row r="57">
      <c r="A57" s="6" t="inlineStr">
        <is>
          <t>Task 7 (17 pts) -&gt; answer in A10</t>
        </is>
      </c>
    </row>
    <row r="58">
      <c r="A58" s="6" t="inlineStr">
        <is>
          <t>Task 8 (18 pts) -&gt; answer in L2, L3, L4, L5, L6, M2, M3, M4, M5, N2, N3, N4, N5</t>
        </is>
      </c>
    </row>
  </sheetData>
  <conditionalFormatting sqref="A2:N58">
    <cfRule type="cellIs" priority="1" operator="greaterThan" dxfId="0">
      <formula>0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/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2026-08-14T21:02:25Z</dcterms:created>
  <dcterms:modified xmlns:dcterms="http://purl.org/dc/terms/" xmlns:xsi="http://www.w3.org/2001/XMLSchema-instance" xsi:type="dcterms:W3CDTF">2026-08-14T21:02:25Z</dcterms:modified>
</cp:coreProperties>
</file>